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7945" windowHeight="12255"/>
  </bookViews>
  <sheets>
    <sheet name="递补资审名单" sheetId="1" r:id="rId1"/>
  </sheets>
  <definedNames>
    <definedName name="_xlnm._FilterDatabase" localSheetId="0" hidden="1">递补资审名单!$B$2:$J$14</definedName>
  </definedNames>
  <calcPr calcId="125725"/>
</workbook>
</file>

<file path=xl/calcChain.xml><?xml version="1.0" encoding="utf-8"?>
<calcChain xmlns="http://schemas.openxmlformats.org/spreadsheetml/2006/main">
  <c r="H6" i="1"/>
  <c r="G6"/>
  <c r="F6"/>
  <c r="E6"/>
  <c r="D6"/>
  <c r="B6"/>
  <c r="H5"/>
  <c r="G5"/>
  <c r="F5"/>
  <c r="E5"/>
  <c r="D5"/>
  <c r="B5"/>
  <c r="H8"/>
  <c r="G8"/>
  <c r="F8"/>
  <c r="E8"/>
  <c r="D8"/>
  <c r="B8"/>
  <c r="H14"/>
  <c r="G14"/>
  <c r="F14"/>
  <c r="E14"/>
  <c r="D14"/>
  <c r="B14"/>
  <c r="B11"/>
  <c r="H13"/>
  <c r="G13"/>
  <c r="F13"/>
  <c r="E13"/>
  <c r="D13"/>
  <c r="B13"/>
  <c r="H12"/>
  <c r="G12"/>
  <c r="F12"/>
  <c r="E12"/>
  <c r="D12"/>
  <c r="B12"/>
  <c r="H11"/>
  <c r="G11"/>
  <c r="F11"/>
  <c r="E11"/>
  <c r="D11"/>
  <c r="H10"/>
  <c r="G10"/>
  <c r="F10"/>
  <c r="E10"/>
  <c r="D10"/>
  <c r="B10"/>
  <c r="H9"/>
  <c r="G9"/>
  <c r="F9"/>
  <c r="E9"/>
  <c r="D9"/>
  <c r="B9"/>
  <c r="H7"/>
  <c r="G7"/>
  <c r="F7"/>
  <c r="E7"/>
  <c r="D7"/>
  <c r="B7"/>
  <c r="H4"/>
  <c r="G4"/>
  <c r="F4"/>
  <c r="E4"/>
  <c r="D4"/>
  <c r="B4"/>
  <c r="H3"/>
  <c r="G3"/>
  <c r="F3"/>
  <c r="E3"/>
  <c r="D3"/>
  <c r="B3"/>
</calcChain>
</file>

<file path=xl/sharedStrings.xml><?xml version="1.0" encoding="utf-8"?>
<sst xmlns="http://schemas.openxmlformats.org/spreadsheetml/2006/main" count="35" uniqueCount="20">
  <si>
    <t>岗位代码</t>
  </si>
  <si>
    <t>岗位名称</t>
  </si>
  <si>
    <t>姓名</t>
  </si>
  <si>
    <t>性别</t>
  </si>
  <si>
    <t>准考证号</t>
  </si>
  <si>
    <t>考场号</t>
  </si>
  <si>
    <t>座位号</t>
  </si>
  <si>
    <t xml:space="preserve"> 笔试成绩</t>
  </si>
  <si>
    <t>备注</t>
  </si>
  <si>
    <t>小学语文教师</t>
  </si>
  <si>
    <t>小学数学教师</t>
  </si>
  <si>
    <t>高中数学教师</t>
  </si>
  <si>
    <t>高中英语教师</t>
  </si>
  <si>
    <t>小学体育教师</t>
  </si>
  <si>
    <t>幼儿园教师</t>
  </si>
  <si>
    <t>小学美术教师</t>
  </si>
  <si>
    <t>高中化学教师</t>
  </si>
  <si>
    <t>序号</t>
    <phoneticPr fontId="1" type="noConversion"/>
  </si>
  <si>
    <t>递补</t>
    <phoneticPr fontId="1" type="noConversion"/>
  </si>
  <si>
    <t>2025年沛县面向社会公开招聘编制教师递补资格复审人员名单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</si>
</sst>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D24" sqref="D24"/>
    </sheetView>
  </sheetViews>
  <sheetFormatPr defaultRowHeight="15" customHeight="1"/>
  <cols>
    <col min="1" max="1" width="5.875" style="1" customWidth="1"/>
    <col min="2" max="2" width="7.5" style="1" customWidth="1"/>
    <col min="3" max="3" width="15.875" style="1" customWidth="1"/>
    <col min="4" max="4" width="9.5" style="1" customWidth="1"/>
    <col min="5" max="5" width="4.5" style="1" customWidth="1"/>
    <col min="6" max="6" width="11.75" style="1" customWidth="1"/>
    <col min="7" max="7" width="7.125" style="1" customWidth="1"/>
    <col min="8" max="8" width="7.125" style="1" bestFit="1" customWidth="1"/>
    <col min="9" max="9" width="9" style="1"/>
    <col min="10" max="10" width="5.75" style="1" customWidth="1"/>
    <col min="11" max="16384" width="9" style="1"/>
  </cols>
  <sheetData>
    <row r="1" spans="1:10" ht="42" customHeight="1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</row>
    <row r="2" spans="1:10" ht="30.75" customHeight="1">
      <c r="A2" s="3" t="s">
        <v>17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2" t="s">
        <v>7</v>
      </c>
      <c r="J2" s="3" t="s">
        <v>8</v>
      </c>
    </row>
    <row r="3" spans="1:10" ht="15" customHeight="1">
      <c r="A3" s="3">
        <v>1</v>
      </c>
      <c r="B3" s="3" t="str">
        <f t="shared" ref="B3:B4" si="0">"0101"</f>
        <v>0101</v>
      </c>
      <c r="C3" s="3" t="s">
        <v>14</v>
      </c>
      <c r="D3" s="3" t="str">
        <f>"李玉兰"</f>
        <v>李玉兰</v>
      </c>
      <c r="E3" s="3" t="str">
        <f t="shared" ref="E3:E11" si="1">"女"</f>
        <v>女</v>
      </c>
      <c r="F3" s="3" t="str">
        <f>"2507016601"</f>
        <v>2507016601</v>
      </c>
      <c r="G3" s="3" t="str">
        <f>"66"</f>
        <v>66</v>
      </c>
      <c r="H3" s="5" t="str">
        <f>"01"</f>
        <v>01</v>
      </c>
      <c r="I3" s="2">
        <v>82</v>
      </c>
      <c r="J3" s="3" t="s">
        <v>18</v>
      </c>
    </row>
    <row r="4" spans="1:10" ht="15" customHeight="1">
      <c r="A4" s="3">
        <v>2</v>
      </c>
      <c r="B4" s="3" t="str">
        <f t="shared" si="0"/>
        <v>0101</v>
      </c>
      <c r="C4" s="3" t="s">
        <v>14</v>
      </c>
      <c r="D4" s="3" t="str">
        <f>"蒋意如"</f>
        <v>蒋意如</v>
      </c>
      <c r="E4" s="3" t="str">
        <f t="shared" si="1"/>
        <v>女</v>
      </c>
      <c r="F4" s="3" t="str">
        <f>"2507016724"</f>
        <v>2507016724</v>
      </c>
      <c r="G4" s="3" t="str">
        <f>"67"</f>
        <v>67</v>
      </c>
      <c r="H4" s="5" t="str">
        <f>"24"</f>
        <v>24</v>
      </c>
      <c r="I4" s="2">
        <v>82</v>
      </c>
      <c r="J4" s="3" t="s">
        <v>18</v>
      </c>
    </row>
    <row r="5" spans="1:10" ht="15" customHeight="1">
      <c r="A5" s="3">
        <v>3</v>
      </c>
      <c r="B5" s="3" t="str">
        <f t="shared" ref="B5:B6" si="2">"0102"</f>
        <v>0102</v>
      </c>
      <c r="C5" s="3" t="s">
        <v>9</v>
      </c>
      <c r="D5" s="3" t="str">
        <f>"周子涵"</f>
        <v>周子涵</v>
      </c>
      <c r="E5" s="3" t="str">
        <f t="shared" si="1"/>
        <v>女</v>
      </c>
      <c r="F5" s="3" t="str">
        <f>"2507010610"</f>
        <v>2507010610</v>
      </c>
      <c r="G5" s="3" t="str">
        <f>"06"</f>
        <v>06</v>
      </c>
      <c r="H5" s="5" t="str">
        <f>"10"</f>
        <v>10</v>
      </c>
      <c r="I5" s="2">
        <v>84</v>
      </c>
      <c r="J5" s="3" t="s">
        <v>18</v>
      </c>
    </row>
    <row r="6" spans="1:10" ht="15" customHeight="1">
      <c r="A6" s="3">
        <v>4</v>
      </c>
      <c r="B6" s="3" t="str">
        <f t="shared" si="2"/>
        <v>0102</v>
      </c>
      <c r="C6" s="3" t="s">
        <v>9</v>
      </c>
      <c r="D6" s="3" t="str">
        <f>"张静"</f>
        <v>张静</v>
      </c>
      <c r="E6" s="3" t="str">
        <f t="shared" si="1"/>
        <v>女</v>
      </c>
      <c r="F6" s="3" t="str">
        <f>"2507010702"</f>
        <v>2507010702</v>
      </c>
      <c r="G6" s="3" t="str">
        <f>"07"</f>
        <v>07</v>
      </c>
      <c r="H6" s="5" t="str">
        <f>"02"</f>
        <v>02</v>
      </c>
      <c r="I6" s="2">
        <v>84</v>
      </c>
      <c r="J6" s="3" t="s">
        <v>18</v>
      </c>
    </row>
    <row r="7" spans="1:10" ht="15" customHeight="1">
      <c r="A7" s="3">
        <v>5</v>
      </c>
      <c r="B7" s="3" t="str">
        <f t="shared" ref="B7" si="3">"0103"</f>
        <v>0103</v>
      </c>
      <c r="C7" s="3" t="s">
        <v>10</v>
      </c>
      <c r="D7" s="3" t="str">
        <f>"王菲"</f>
        <v>王菲</v>
      </c>
      <c r="E7" s="3" t="str">
        <f t="shared" si="1"/>
        <v>女</v>
      </c>
      <c r="F7" s="3" t="str">
        <f>"2507012124"</f>
        <v>2507012124</v>
      </c>
      <c r="G7" s="3" t="str">
        <f>"21"</f>
        <v>21</v>
      </c>
      <c r="H7" s="5" t="str">
        <f>"24"</f>
        <v>24</v>
      </c>
      <c r="I7" s="2">
        <v>67.2</v>
      </c>
      <c r="J7" s="3" t="s">
        <v>18</v>
      </c>
    </row>
    <row r="8" spans="1:10" ht="15" customHeight="1">
      <c r="A8" s="3">
        <v>6</v>
      </c>
      <c r="B8" s="3" t="str">
        <f t="shared" ref="B8" si="4">"0106"</f>
        <v>0106</v>
      </c>
      <c r="C8" s="3" t="s">
        <v>13</v>
      </c>
      <c r="D8" s="3" t="str">
        <f>"常红星"</f>
        <v>常红星</v>
      </c>
      <c r="E8" s="3" t="str">
        <f>"男"</f>
        <v>男</v>
      </c>
      <c r="F8" s="3" t="str">
        <f>"2507015001"</f>
        <v>2507015001</v>
      </c>
      <c r="G8" s="3" t="str">
        <f>"50"</f>
        <v>50</v>
      </c>
      <c r="H8" s="5" t="str">
        <f>"01"</f>
        <v>01</v>
      </c>
      <c r="I8" s="2">
        <v>81.7</v>
      </c>
      <c r="J8" s="3" t="s">
        <v>18</v>
      </c>
    </row>
    <row r="9" spans="1:10" ht="15" customHeight="1">
      <c r="A9" s="3">
        <v>7</v>
      </c>
      <c r="B9" s="3" t="str">
        <f t="shared" ref="B9:B10" si="5">"0107"</f>
        <v>0107</v>
      </c>
      <c r="C9" s="3" t="s">
        <v>15</v>
      </c>
      <c r="D9" s="3" t="str">
        <f>"钱莹"</f>
        <v>钱莹</v>
      </c>
      <c r="E9" s="3" t="str">
        <f t="shared" si="1"/>
        <v>女</v>
      </c>
      <c r="F9" s="3" t="str">
        <f>"2507018515"</f>
        <v>2507018515</v>
      </c>
      <c r="G9" s="3" t="str">
        <f>"85"</f>
        <v>85</v>
      </c>
      <c r="H9" s="5" t="str">
        <f>"15"</f>
        <v>15</v>
      </c>
      <c r="I9" s="2">
        <v>86.9</v>
      </c>
      <c r="J9" s="3" t="s">
        <v>18</v>
      </c>
    </row>
    <row r="10" spans="1:10" ht="15" customHeight="1">
      <c r="A10" s="3">
        <v>8</v>
      </c>
      <c r="B10" s="3" t="str">
        <f t="shared" si="5"/>
        <v>0107</v>
      </c>
      <c r="C10" s="3" t="s">
        <v>15</v>
      </c>
      <c r="D10" s="3" t="str">
        <f>"张未"</f>
        <v>张未</v>
      </c>
      <c r="E10" s="3" t="str">
        <f t="shared" si="1"/>
        <v>女</v>
      </c>
      <c r="F10" s="3" t="str">
        <f>"2507018520"</f>
        <v>2507018520</v>
      </c>
      <c r="G10" s="3" t="str">
        <f>"85"</f>
        <v>85</v>
      </c>
      <c r="H10" s="5" t="str">
        <f>"20"</f>
        <v>20</v>
      </c>
      <c r="I10" s="2">
        <v>86.9</v>
      </c>
      <c r="J10" s="3" t="s">
        <v>18</v>
      </c>
    </row>
    <row r="11" spans="1:10" ht="15" customHeight="1">
      <c r="A11" s="3">
        <v>9</v>
      </c>
      <c r="B11" s="3" t="str">
        <f>"0119"</f>
        <v>0119</v>
      </c>
      <c r="C11" s="3" t="s">
        <v>11</v>
      </c>
      <c r="D11" s="3" t="str">
        <f>"周梦颖"</f>
        <v>周梦颖</v>
      </c>
      <c r="E11" s="3" t="str">
        <f t="shared" si="1"/>
        <v>女</v>
      </c>
      <c r="F11" s="3" t="str">
        <f>"2507012412"</f>
        <v>2507012412</v>
      </c>
      <c r="G11" s="3" t="str">
        <f t="shared" ref="G11" si="6">"24"</f>
        <v>24</v>
      </c>
      <c r="H11" s="5" t="str">
        <f>"12"</f>
        <v>12</v>
      </c>
      <c r="I11" s="2">
        <v>61.2</v>
      </c>
      <c r="J11" s="3" t="s">
        <v>18</v>
      </c>
    </row>
    <row r="12" spans="1:10" ht="15" customHeight="1">
      <c r="A12" s="3">
        <v>10</v>
      </c>
      <c r="B12" s="3" t="str">
        <f t="shared" ref="B12:B13" si="7">"0120"</f>
        <v>0120</v>
      </c>
      <c r="C12" s="3" t="s">
        <v>12</v>
      </c>
      <c r="D12" s="3" t="str">
        <f>"王园园"</f>
        <v>王园园</v>
      </c>
      <c r="E12" s="3" t="str">
        <f>"女"</f>
        <v>女</v>
      </c>
      <c r="F12" s="3" t="str">
        <f>"2507013217"</f>
        <v>2507013217</v>
      </c>
      <c r="G12" s="3" t="str">
        <f>"32"</f>
        <v>32</v>
      </c>
      <c r="H12" s="5" t="str">
        <f>"17"</f>
        <v>17</v>
      </c>
      <c r="I12" s="2">
        <v>65.8</v>
      </c>
      <c r="J12" s="3" t="s">
        <v>18</v>
      </c>
    </row>
    <row r="13" spans="1:10" ht="15" customHeight="1">
      <c r="A13" s="3">
        <v>11</v>
      </c>
      <c r="B13" s="3" t="str">
        <f t="shared" si="7"/>
        <v>0120</v>
      </c>
      <c r="C13" s="3" t="s">
        <v>12</v>
      </c>
      <c r="D13" s="3" t="str">
        <f>"赵怀银"</f>
        <v>赵怀银</v>
      </c>
      <c r="E13" s="3" t="str">
        <f>"男"</f>
        <v>男</v>
      </c>
      <c r="F13" s="3" t="str">
        <f>"2507013506"</f>
        <v>2507013506</v>
      </c>
      <c r="G13" s="3" t="str">
        <f>"35"</f>
        <v>35</v>
      </c>
      <c r="H13" s="5" t="str">
        <f>"06"</f>
        <v>06</v>
      </c>
      <c r="I13" s="2">
        <v>65.8</v>
      </c>
      <c r="J13" s="3" t="s">
        <v>18</v>
      </c>
    </row>
    <row r="14" spans="1:10" ht="15" customHeight="1">
      <c r="A14" s="3">
        <v>12</v>
      </c>
      <c r="B14" s="3" t="str">
        <f t="shared" ref="B14" si="8">"0121"</f>
        <v>0121</v>
      </c>
      <c r="C14" s="3" t="s">
        <v>16</v>
      </c>
      <c r="D14" s="3" t="str">
        <f>"马晓伟"</f>
        <v>马晓伟</v>
      </c>
      <c r="E14" s="3" t="str">
        <f>"男"</f>
        <v>男</v>
      </c>
      <c r="F14" s="3" t="str">
        <f>"2507019018"</f>
        <v>2507019018</v>
      </c>
      <c r="G14" s="3" t="str">
        <f t="shared" ref="G14" si="9">"90"</f>
        <v>90</v>
      </c>
      <c r="H14" s="5" t="str">
        <f>"18"</f>
        <v>18</v>
      </c>
      <c r="I14" s="2">
        <v>70.5</v>
      </c>
      <c r="J14" s="3" t="s">
        <v>18</v>
      </c>
    </row>
  </sheetData>
  <sortState ref="B1:J2671">
    <sortCondition descending="1" ref="I1:I2731"/>
  </sortState>
  <mergeCells count="1">
    <mergeCell ref="A1:J1"/>
  </mergeCells>
  <phoneticPr fontId="1" type="noConversion"/>
  <pageMargins left="0.10972222222222222" right="0.19652777777777777" top="0.19652777777777777" bottom="0" header="0.2986111111111111" footer="0.2986111111111111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递补资审名单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PZHL_D</dc:creator>
  <cp:lastModifiedBy>myy</cp:lastModifiedBy>
  <cp:lastPrinted>2025-07-24T09:59:59Z</cp:lastPrinted>
  <dcterms:created xsi:type="dcterms:W3CDTF">2025-07-11T03:33:15Z</dcterms:created>
  <dcterms:modified xsi:type="dcterms:W3CDTF">2025-07-24T10:08:15Z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575F96B72D714286A884143C54FABD68_12</vt:lpwstr>
  </property>
  <property fmtid="{D5CDD505-2E9C-101B-9397-08002B2CF9AE}" pid="3" name="KSOProductBuildVer">
    <vt:lpwstr>2052-12.1.0.21915</vt:lpwstr>
  </property>
</Properties>
</file>